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72" windowWidth="8400" windowHeight="3936"/>
  </bookViews>
  <sheets>
    <sheet name="Part a" sheetId="1" r:id="rId1"/>
    <sheet name="Part b" sheetId="2" r:id="rId2"/>
    <sheet name="Part b_STS" sheetId="4" state="veryHidden" r:id="rId3"/>
    <sheet name="SolverTableSheet" sheetId="3" state="veryHidden" r:id="rId4"/>
    <sheet name="STS_1" sheetId="5" r:id="rId5"/>
  </sheets>
  <definedNames>
    <definedName name="Capacities1">'Part a'!$J$15:$J$16</definedName>
    <definedName name="CapRed">'Part b'!$L$15</definedName>
    <definedName name="ChartData" localSheetId="4">STS_1!$K$5:$K$10</definedName>
    <definedName name="CostMatrix" localSheetId="1">'Part b'!$C$6:$H$11</definedName>
    <definedName name="CostMatrix">'Part a'!$C$6:$H$11</definedName>
    <definedName name="Demands1">'Part a'!$J$19:$J$20</definedName>
    <definedName name="Dests1">'Part a'!$B$15:$B$28</definedName>
    <definedName name="Flows1">'Part a'!$D$15:$D$28</definedName>
    <definedName name="Inflows1">'Part a'!$H$19:$H$20</definedName>
    <definedName name="InputValues" localSheetId="4">STS_1!$A$5:$A$10</definedName>
    <definedName name="NetOutflows1">'Part a'!$H$17:$H$18</definedName>
    <definedName name="Origins1">'Part a'!$A$15:$A$28</definedName>
    <definedName name="Outflows1">'Part a'!$H$15:$H$16</definedName>
    <definedName name="OutputAddresses" localSheetId="4">STS_1!$B$4</definedName>
    <definedName name="OutputValues" localSheetId="4">STS_1!$B$5:$B$10</definedName>
    <definedName name="solver_adj" localSheetId="0" hidden="1">'Part a'!$D$15:$D$28</definedName>
    <definedName name="solver_adj" localSheetId="1" hidden="1">'Part b'!$D$15:$D$28</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ng" localSheetId="0" hidden="1">2</definedName>
    <definedName name="solver_eng" localSheetId="1" hidden="1">2</definedName>
    <definedName name="solver_est" localSheetId="0" hidden="1">1</definedName>
    <definedName name="solver_est" localSheetId="1" hidden="1">1</definedName>
    <definedName name="solver_ibd" localSheetId="0" hidden="1">2</definedName>
    <definedName name="solver_ibd" localSheetId="1" hidden="1">2</definedName>
    <definedName name="solver_itr" localSheetId="0" hidden="1">100</definedName>
    <definedName name="solver_itr" localSheetId="1" hidden="1">100</definedName>
    <definedName name="solver_lhs1" localSheetId="0" hidden="1">'Part a'!$H$15:$H$16</definedName>
    <definedName name="solver_lhs1" localSheetId="1" hidden="1">'Part b'!$H$15:$H$16</definedName>
    <definedName name="solver_lhs2" localSheetId="0" hidden="1">'Part a'!$H$17:$H$18</definedName>
    <definedName name="solver_lhs2" localSheetId="1" hidden="1">'Part b'!$H$17:$H$18</definedName>
    <definedName name="solver_lhs3" localSheetId="0" hidden="1">'Part a'!$H$19:$H$20</definedName>
    <definedName name="solver_lhs3" localSheetId="1" hidden="1">'Part b'!$H$19:$H$20</definedName>
    <definedName name="solver_lin" localSheetId="0" hidden="1">1</definedName>
    <definedName name="solver_lin" localSheetId="1" hidden="1">1</definedName>
    <definedName name="solver_lva" localSheetId="0" hidden="1">2</definedName>
    <definedName name="solver_lva" localSheetId="1" hidden="1">2</definedName>
    <definedName name="solver_mip" localSheetId="0" hidden="1">5000</definedName>
    <definedName name="solver_mip" localSheetId="1" hidden="1">5000</definedName>
    <definedName name="solver_mni" localSheetId="0" hidden="1">30</definedName>
    <definedName name="solver_mni" localSheetId="1" hidden="1">30</definedName>
    <definedName name="solver_mrt" localSheetId="0" hidden="1">0.075</definedName>
    <definedName name="solver_mrt" localSheetId="1" hidden="1">0.075</definedName>
    <definedName name="solver_neg" localSheetId="0" hidden="1">1</definedName>
    <definedName name="solver_neg" localSheetId="1" hidden="1">1</definedName>
    <definedName name="solver_nod" localSheetId="0" hidden="1">5000</definedName>
    <definedName name="solver_nod" localSheetId="1" hidden="1">5000</definedName>
    <definedName name="solver_num" localSheetId="0" hidden="1">3</definedName>
    <definedName name="solver_num" localSheetId="1" hidden="1">3</definedName>
    <definedName name="solver_nwt" localSheetId="0" hidden="1">1</definedName>
    <definedName name="solver_nwt" localSheetId="1" hidden="1">1</definedName>
    <definedName name="solver_ofx" localSheetId="0" hidden="1">2</definedName>
    <definedName name="solver_ofx" localSheetId="1" hidden="1">2</definedName>
    <definedName name="solver_opt" localSheetId="0" hidden="1">'Part a'!$B$30</definedName>
    <definedName name="solver_opt" localSheetId="1" hidden="1">'Part b'!$B$30</definedName>
    <definedName name="solver_piv" localSheetId="0" hidden="1">0.000001</definedName>
    <definedName name="solver_piv" localSheetId="1" hidden="1">0.000001</definedName>
    <definedName name="solver_pre" localSheetId="0" hidden="1">0.000001</definedName>
    <definedName name="solver_pre" localSheetId="1" hidden="1">0.000001</definedName>
    <definedName name="solver_pro" localSheetId="0" hidden="1">2</definedName>
    <definedName name="solver_pro" localSheetId="1" hidden="1">2</definedName>
    <definedName name="solver_rbv" localSheetId="0" hidden="1">1</definedName>
    <definedName name="solver_rbv" localSheetId="1" hidden="1">1</definedName>
    <definedName name="solver_red" localSheetId="0" hidden="1">0.000001</definedName>
    <definedName name="solver_red" localSheetId="1" hidden="1">0.000001</definedName>
    <definedName name="solver_rel1" localSheetId="0" hidden="1">1</definedName>
    <definedName name="solver_rel1" localSheetId="1" hidden="1">1</definedName>
    <definedName name="solver_rel2" localSheetId="0" hidden="1">2</definedName>
    <definedName name="solver_rel2" localSheetId="1" hidden="1">2</definedName>
    <definedName name="solver_rel3" localSheetId="0" hidden="1">2</definedName>
    <definedName name="solver_rel3" localSheetId="1" hidden="1">2</definedName>
    <definedName name="solver_reo" localSheetId="0" hidden="1">2</definedName>
    <definedName name="solver_reo" localSheetId="1" hidden="1">2</definedName>
    <definedName name="solver_rep" localSheetId="0" hidden="1">2</definedName>
    <definedName name="solver_rep" localSheetId="1" hidden="1">2</definedName>
    <definedName name="solver_rhs1" localSheetId="0" hidden="1">'Part a'!$J$15:$J$16</definedName>
    <definedName name="solver_rhs1" localSheetId="1" hidden="1">'Part b'!$J$15:$J$16</definedName>
    <definedName name="solver_rhs2" localSheetId="0" hidden="1">0</definedName>
    <definedName name="solver_rhs2" localSheetId="1" hidden="1">0</definedName>
    <definedName name="solver_rhs3" localSheetId="0" hidden="1">'Part a'!$J$19:$J$20</definedName>
    <definedName name="solver_rhs3" localSheetId="1" hidden="1">'Part b'!$J$19:$J$20</definedName>
    <definedName name="solver_rlx" localSheetId="0" hidden="1">2</definedName>
    <definedName name="solver_rlx" localSheetId="1" hidden="1">2</definedName>
    <definedName name="solver_scl" localSheetId="0" hidden="1">2</definedName>
    <definedName name="solver_scl" localSheetId="1" hidden="1">2</definedName>
    <definedName name="solver_sho" localSheetId="0" hidden="1">2</definedName>
    <definedName name="solver_sho" localSheetId="1" hidden="1">2</definedName>
    <definedName name="solver_ssz" localSheetId="0" hidden="1">100</definedName>
    <definedName name="solver_ssz" localSheetId="1" hidden="1">100</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2</definedName>
    <definedName name="solver_typ" localSheetId="1" hidden="1">2</definedName>
    <definedName name="solver_val" localSheetId="0" hidden="1">0</definedName>
    <definedName name="solver_val" localSheetId="1" hidden="1">0</definedName>
    <definedName name="TotCost1">'Part a'!$B$30</definedName>
  </definedNames>
  <calcPr calcId="152511" iterate="1" iterateDelta="1.0000000000000001E-5"/>
</workbook>
</file>

<file path=xl/calcChain.xml><?xml version="1.0" encoding="utf-8"?>
<calcChain xmlns="http://schemas.openxmlformats.org/spreadsheetml/2006/main">
  <c r="K1" i="5" l="1"/>
  <c r="K7" i="5"/>
  <c r="J4" i="5"/>
  <c r="K10" i="5" s="1"/>
  <c r="H20" i="1"/>
  <c r="H19" i="1"/>
  <c r="H18" i="1"/>
  <c r="H17" i="1"/>
  <c r="H16" i="1"/>
  <c r="H15" i="1"/>
  <c r="C16" i="1"/>
  <c r="C17" i="1"/>
  <c r="C18" i="1"/>
  <c r="C19" i="1"/>
  <c r="C20" i="1"/>
  <c r="C21" i="1"/>
  <c r="C22" i="1"/>
  <c r="C23" i="1"/>
  <c r="C24" i="1"/>
  <c r="C25" i="1"/>
  <c r="C26" i="1"/>
  <c r="C27" i="1"/>
  <c r="C28" i="1"/>
  <c r="C15" i="1"/>
  <c r="B30" i="1"/>
  <c r="J15" i="2"/>
  <c r="J16" i="2"/>
  <c r="H17" i="2"/>
  <c r="H18" i="2"/>
  <c r="H19" i="2"/>
  <c r="H20" i="2"/>
  <c r="H16" i="2"/>
  <c r="H15" i="2"/>
  <c r="C16" i="2"/>
  <c r="C17" i="2"/>
  <c r="C18" i="2"/>
  <c r="C19" i="2"/>
  <c r="C20" i="2"/>
  <c r="C21" i="2"/>
  <c r="C22" i="2"/>
  <c r="C23" i="2"/>
  <c r="C24" i="2"/>
  <c r="C25" i="2"/>
  <c r="C26" i="2"/>
  <c r="C27" i="2"/>
  <c r="C28" i="2"/>
  <c r="C15" i="2"/>
  <c r="B30" i="2" s="1"/>
  <c r="K8" i="5" l="1"/>
  <c r="K5" i="5"/>
  <c r="K9" i="5"/>
  <c r="K6" i="5"/>
</calcChain>
</file>

<file path=xl/comments1.xml><?xml version="1.0" encoding="utf-8"?>
<comments xmlns="http://schemas.openxmlformats.org/spreadsheetml/2006/main">
  <authors>
    <author>Chris Albright</author>
  </authors>
  <commentList>
    <comment ref="H14" authorId="0" shapeId="0">
      <text>
        <r>
          <rPr>
            <b/>
            <sz val="8"/>
            <color indexed="81"/>
            <rFont val="Tahoma"/>
            <family val="2"/>
          </rPr>
          <t>Out for factories and intermediate locations, in for destinations</t>
        </r>
        <r>
          <rPr>
            <sz val="8"/>
            <color indexed="81"/>
            <rFont val="Tahoma"/>
            <family val="2"/>
          </rPr>
          <t xml:space="preserve">
</t>
        </r>
      </text>
    </comment>
  </commentList>
</comments>
</file>

<file path=xl/comments2.xml><?xml version="1.0" encoding="utf-8"?>
<comments xmlns="http://schemas.openxmlformats.org/spreadsheetml/2006/main">
  <authors>
    <author>Chris Albright</author>
  </authors>
  <commentList>
    <comment ref="H14" authorId="0" shapeId="0">
      <text>
        <r>
          <rPr>
            <b/>
            <sz val="8"/>
            <color indexed="81"/>
            <rFont val="Tahoma"/>
            <family val="2"/>
          </rPr>
          <t>Out for factories and intermediate locations, in for destinations</t>
        </r>
        <r>
          <rPr>
            <sz val="8"/>
            <color indexed="81"/>
            <rFont val="Tahoma"/>
            <family val="2"/>
          </rPr>
          <t xml:space="preserve">
</t>
        </r>
      </text>
    </comment>
  </commentList>
</comments>
</file>

<file path=xl/comments3.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This problem has no feasible solution.</t>
        </r>
      </text>
    </comment>
  </commentList>
</comments>
</file>

<file path=xl/sharedStrings.xml><?xml version="1.0" encoding="utf-8"?>
<sst xmlns="http://schemas.openxmlformats.org/spreadsheetml/2006/main" count="132" uniqueCount="55">
  <si>
    <t>Unit shipping costs</t>
  </si>
  <si>
    <t>To</t>
  </si>
  <si>
    <t>Memphis</t>
  </si>
  <si>
    <t>Denver</t>
  </si>
  <si>
    <t>NY</t>
  </si>
  <si>
    <t>Chicago</t>
  </si>
  <si>
    <t>LA</t>
  </si>
  <si>
    <t>Boston</t>
  </si>
  <si>
    <t>From</t>
  </si>
  <si>
    <t>=</t>
  </si>
  <si>
    <t>Total cost</t>
  </si>
  <si>
    <t>Network formulation</t>
  </si>
  <si>
    <t>Origin</t>
  </si>
  <si>
    <t>Destination</t>
  </si>
  <si>
    <t>Cost</t>
  </si>
  <si>
    <t>Flow</t>
  </si>
  <si>
    <t>Node balance constraints</t>
  </si>
  <si>
    <t>Indexing locations</t>
  </si>
  <si>
    <t>Location</t>
  </si>
  <si>
    <t>Index</t>
  </si>
  <si>
    <t>Net flow in/out</t>
  </si>
  <si>
    <t>Reqt</t>
  </si>
  <si>
    <t>&lt;=</t>
  </si>
  <si>
    <t>Capacity reduction</t>
  </si>
  <si>
    <t>$L$15</t>
  </si>
  <si>
    <t>$B$30</t>
  </si>
  <si>
    <t>$A$33</t>
  </si>
  <si>
    <t>Not feasible</t>
  </si>
  <si>
    <t>Range names used:</t>
  </si>
  <si>
    <t>Capacities1</t>
  </si>
  <si>
    <t>='Part a'!$J$15:$J$16</t>
  </si>
  <si>
    <t>CapRed</t>
  </si>
  <si>
    <t>='Part b'!$L$15</t>
  </si>
  <si>
    <t>CostMatrix</t>
  </si>
  <si>
    <t>='Part a'!$C$6:$H$11</t>
  </si>
  <si>
    <t>Demands1</t>
  </si>
  <si>
    <t>='Part a'!$J$19:$J$20</t>
  </si>
  <si>
    <t>Dests1</t>
  </si>
  <si>
    <t>='Part a'!$B$15:$B$28</t>
  </si>
  <si>
    <t>Flows1</t>
  </si>
  <si>
    <t>='Part a'!$D$15:$D$28</t>
  </si>
  <si>
    <t>Inflows1</t>
  </si>
  <si>
    <t>='Part a'!$H$19:$H$20</t>
  </si>
  <si>
    <t>NetOutflows1</t>
  </si>
  <si>
    <t>='Part a'!$H$17:$H$18</t>
  </si>
  <si>
    <t>Origins1</t>
  </si>
  <si>
    <t>='Part a'!$A$15:$A$28</t>
  </si>
  <si>
    <t>Outflows1</t>
  </si>
  <si>
    <t>='Part a'!$H$15:$H$16</t>
  </si>
  <si>
    <t>TotCost1</t>
  </si>
  <si>
    <t>='Part a'!$B$30</t>
  </si>
  <si>
    <t>Oneway analysis for Solver model in Part b worksheet</t>
  </si>
  <si>
    <t>Capacity reduction (cell $L$15) values along side, output cell(s) along top</t>
  </si>
  <si>
    <t>Data for chart</t>
  </si>
  <si>
    <t>Manufacturing and shipping widgets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</si>
</sst>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quot;$&quot;#,##0"/>
  </numFmts>
  <fonts count="6"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
      <sz val="11"/>
      <color rgb="FFFFFFFF"/>
      <name val="Calibri"/>
      <family val="2"/>
    </font>
  </fonts>
  <fills count="8">
    <fill>
      <patternFill patternType="none"/>
    </fill>
    <fill>
      <patternFill patternType="gray125"/>
    </fill>
    <fill>
      <patternFill patternType="solid">
        <fgColor indexed="47"/>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rgb="FFFFFF99"/>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0">
    <xf numFmtId="0" fontId="0" fillId="0" borderId="0" xfId="0"/>
    <xf numFmtId="0" fontId="3" fillId="0" borderId="0" xfId="0" applyFont="1"/>
    <xf numFmtId="0" fontId="4" fillId="0" borderId="0" xfId="0" applyFont="1"/>
    <xf numFmtId="0" fontId="4" fillId="0" borderId="0" xfId="0" applyNumberFormat="1" applyFont="1"/>
    <xf numFmtId="0" fontId="4" fillId="0" borderId="0" xfId="0" applyFont="1" applyAlignment="1">
      <alignment horizontal="left"/>
    </xf>
    <xf numFmtId="0" fontId="4" fillId="0" borderId="0" xfId="0" applyFont="1" applyAlignment="1">
      <alignment horizontal="right"/>
    </xf>
    <xf numFmtId="1" fontId="4" fillId="0" borderId="0" xfId="0" applyNumberFormat="1" applyFont="1" applyAlignment="1">
      <alignment horizontal="right"/>
    </xf>
    <xf numFmtId="0" fontId="4" fillId="0" borderId="0" xfId="0" applyNumberFormat="1" applyFont="1" applyAlignment="1">
      <alignment horizontal="left"/>
    </xf>
    <xf numFmtId="0" fontId="4" fillId="3" borderId="0" xfId="0" applyFont="1" applyFill="1" applyBorder="1"/>
    <xf numFmtId="164" fontId="4" fillId="3" borderId="0" xfId="0" applyNumberFormat="1" applyFont="1" applyFill="1" applyBorder="1"/>
    <xf numFmtId="1" fontId="4" fillId="0" borderId="0" xfId="0" applyNumberFormat="1" applyFont="1" applyFill="1" applyBorder="1" applyAlignment="1">
      <alignment horizontal="right"/>
    </xf>
    <xf numFmtId="164" fontId="4" fillId="0" borderId="0" xfId="0" applyNumberFormat="1" applyFont="1" applyBorder="1"/>
    <xf numFmtId="0" fontId="4" fillId="4" borderId="0" xfId="0" applyFont="1" applyFill="1" applyBorder="1"/>
    <xf numFmtId="0" fontId="4" fillId="0" borderId="0" xfId="0" applyFont="1" applyAlignment="1">
      <alignment horizontal="center"/>
    </xf>
    <xf numFmtId="0" fontId="4" fillId="0" borderId="0" xfId="0" quotePrefix="1" applyFont="1" applyAlignment="1">
      <alignment horizontal="left"/>
    </xf>
    <xf numFmtId="0" fontId="4" fillId="0" borderId="0" xfId="0" applyFont="1" applyBorder="1"/>
    <xf numFmtId="0" fontId="4" fillId="0" borderId="0" xfId="0" applyFont="1" applyBorder="1" applyAlignment="1">
      <alignment horizontal="center"/>
    </xf>
    <xf numFmtId="164" fontId="4" fillId="0" borderId="0" xfId="0" applyNumberFormat="1" applyFont="1" applyFill="1" applyBorder="1"/>
    <xf numFmtId="165" fontId="4" fillId="5" borderId="0" xfId="0" applyNumberFormat="1" applyFont="1" applyFill="1" applyBorder="1"/>
    <xf numFmtId="49" fontId="4" fillId="0" borderId="0" xfId="0" applyNumberFormat="1" applyFont="1"/>
    <xf numFmtId="49" fontId="0" fillId="0" borderId="0" xfId="0" applyNumberFormat="1"/>
    <xf numFmtId="0" fontId="0" fillId="0" borderId="0" xfId="0" applyNumberFormat="1"/>
    <xf numFmtId="0" fontId="0" fillId="0" borderId="0" xfId="0" applyAlignment="1">
      <alignment horizontal="right" textRotation="90"/>
    </xf>
    <xf numFmtId="0" fontId="0" fillId="6" borderId="0" xfId="0" applyFill="1" applyAlignment="1">
      <alignment horizontal="right" textRotation="90"/>
    </xf>
    <xf numFmtId="0" fontId="5" fillId="0" borderId="0" xfId="0" applyFont="1"/>
    <xf numFmtId="165" fontId="0" fillId="0" borderId="1" xfId="0" applyNumberFormat="1" applyBorder="1"/>
    <xf numFmtId="165" fontId="0" fillId="0" borderId="2" xfId="0" applyNumberFormat="1" applyBorder="1"/>
    <xf numFmtId="0" fontId="0" fillId="2" borderId="3" xfId="0" applyFill="1" applyBorder="1"/>
    <xf numFmtId="0" fontId="4" fillId="7" borderId="0" xfId="0" applyFont="1" applyFill="1" applyBorder="1"/>
    <xf numFmtId="0" fontId="4" fillId="7" borderId="0" xfId="0" applyFont="1" applyFill="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$B$30 to Capacity reduction</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STS_1!$A$5:$A$10</c:f>
              <c:numCache>
                <c:formatCode>General</c:formatCode>
                <c:ptCount val="6"/>
                <c:pt idx="0">
                  <c:v>0</c:v>
                </c:pt>
                <c:pt idx="1">
                  <c:v>10</c:v>
                </c:pt>
                <c:pt idx="2">
                  <c:v>20</c:v>
                </c:pt>
                <c:pt idx="3">
                  <c:v>30</c:v>
                </c:pt>
                <c:pt idx="4">
                  <c:v>40</c:v>
                </c:pt>
                <c:pt idx="5">
                  <c:v>50</c:v>
                </c:pt>
              </c:numCache>
            </c:numRef>
          </c:cat>
          <c:val>
            <c:numRef>
              <c:f>STS_1!$K$5:$K$10</c:f>
              <c:numCache>
                <c:formatCode>General</c:formatCode>
                <c:ptCount val="6"/>
                <c:pt idx="0">
                  <c:v>6370</c:v>
                </c:pt>
                <c:pt idx="1">
                  <c:v>6370</c:v>
                </c:pt>
                <c:pt idx="2">
                  <c:v>6370</c:v>
                </c:pt>
                <c:pt idx="3">
                  <c:v>6390</c:v>
                </c:pt>
                <c:pt idx="4">
                  <c:v>6410</c:v>
                </c:pt>
                <c:pt idx="5">
                  <c:v>0</c:v>
                </c:pt>
              </c:numCache>
            </c:numRef>
          </c:val>
          <c:smooth val="0"/>
        </c:ser>
        <c:dLbls>
          <c:showLegendKey val="0"/>
          <c:showVal val="0"/>
          <c:showCatName val="0"/>
          <c:showSerName val="0"/>
          <c:showPercent val="0"/>
          <c:showBubbleSize val="0"/>
        </c:dLbls>
        <c:marker val="1"/>
        <c:smooth val="0"/>
        <c:axId val="299054128"/>
        <c:axId val="299058832"/>
      </c:lineChart>
      <c:catAx>
        <c:axId val="299054128"/>
        <c:scaling>
          <c:orientation val="minMax"/>
        </c:scaling>
        <c:delete val="0"/>
        <c:axPos val="b"/>
        <c:title>
          <c:tx>
            <c:rich>
              <a:bodyPr/>
              <a:lstStyle/>
              <a:p>
                <a:pPr>
                  <a:defRPr/>
                </a:pPr>
                <a:r>
                  <a:rPr lang="en-US"/>
                  <a:t>Capacity reduction ($L$15)</a:t>
                </a:r>
              </a:p>
            </c:rich>
          </c:tx>
          <c:layout/>
          <c:overlay val="0"/>
        </c:title>
        <c:numFmt formatCode="General" sourceLinked="1"/>
        <c:majorTickMark val="out"/>
        <c:minorTickMark val="none"/>
        <c:tickLblPos val="nextTo"/>
        <c:crossAx val="299058832"/>
        <c:crosses val="autoZero"/>
        <c:auto val="1"/>
        <c:lblAlgn val="ctr"/>
        <c:lblOffset val="100"/>
        <c:noMultiLvlLbl val="0"/>
      </c:catAx>
      <c:valAx>
        <c:axId val="299058832"/>
        <c:scaling>
          <c:orientation val="minMax"/>
        </c:scaling>
        <c:delete val="0"/>
        <c:axPos val="l"/>
        <c:majorGridlines/>
        <c:numFmt formatCode="General" sourceLinked="1"/>
        <c:majorTickMark val="out"/>
        <c:minorTickMark val="none"/>
        <c:tickLblPos val="nextTo"/>
        <c:crossAx val="29905412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290830</xdr:colOff>
      <xdr:row>21</xdr:row>
      <xdr:rowOff>111125</xdr:rowOff>
    </xdr:from>
    <xdr:to>
      <xdr:col>10</xdr:col>
      <xdr:colOff>30480</xdr:colOff>
      <xdr:row>25</xdr:row>
      <xdr:rowOff>167640</xdr:rowOff>
    </xdr:to>
    <xdr:sp macro="" textlink="">
      <xdr:nvSpPr>
        <xdr:cNvPr id="3" name="TextBox 2"/>
        <xdr:cNvSpPr txBox="1"/>
      </xdr:nvSpPr>
      <xdr:spPr>
        <a:xfrm>
          <a:off x="3986530" y="3951605"/>
          <a:ext cx="3191510" cy="78803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Note: The INDEX function (look it up in online help) is used only to transfer the costs in the unit cost matrix down to the cost column below.</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358140</xdr:colOff>
      <xdr:row>22</xdr:row>
      <xdr:rowOff>76200</xdr:rowOff>
    </xdr:from>
    <xdr:to>
      <xdr:col>9</xdr:col>
      <xdr:colOff>139065</xdr:colOff>
      <xdr:row>25</xdr:row>
      <xdr:rowOff>38100</xdr:rowOff>
    </xdr:to>
    <xdr:sp macro="" textlink="">
      <xdr:nvSpPr>
        <xdr:cNvPr id="4" name="TextBox 3"/>
        <xdr:cNvSpPr txBox="1"/>
      </xdr:nvSpPr>
      <xdr:spPr>
        <a:xfrm>
          <a:off x="4053840" y="4099560"/>
          <a:ext cx="2607945" cy="51054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See the formulas in the yellow cells for use in the SolverTable question.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18</xdr:col>
      <xdr:colOff>0</xdr:colOff>
      <xdr:row>26</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0</xdr:rowOff>
    </xdr:from>
    <xdr:to>
      <xdr:col>16</xdr:col>
      <xdr:colOff>0</xdr:colOff>
      <xdr:row>5</xdr:row>
      <xdr:rowOff>161925</xdr:rowOff>
    </xdr:to>
    <xdr:sp macro="" textlink="">
      <xdr:nvSpPr>
        <xdr:cNvPr id="3" name="TextBox 2"/>
        <xdr:cNvSpPr txBox="1"/>
      </xdr:nvSpPr>
      <xdr:spPr>
        <a:xfrm>
          <a:off x="7315200" y="571500"/>
          <a:ext cx="2438400" cy="762000"/>
        </a:xfrm>
        <a:prstGeom prst="rect">
          <a:avLst/>
        </a:prstGeom>
        <a:solidFill>
          <a:schemeClr val="bg1"/>
        </a:solidFill>
        <a:ln w="9525" cmpd="sng">
          <a:solidFill>
            <a:schemeClr val="lt1">
              <a:shade val="50000"/>
            </a:schemeClr>
          </a:solidFill>
        </a:ln>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When you select an output from the dropdown list in cell $K$4, the chart will adapt to that output.</a:t>
          </a:r>
        </a:p>
      </xdr:txBody>
    </xdr:sp>
    <xdr:clientData/>
  </xdr:twoCellAnchor>
  <xdr:twoCellAnchor>
    <xdr:from>
      <xdr:col>3</xdr:col>
      <xdr:colOff>0</xdr:colOff>
      <xdr:row>4</xdr:row>
      <xdr:rowOff>0</xdr:rowOff>
    </xdr:from>
    <xdr:to>
      <xdr:col>7</xdr:col>
      <xdr:colOff>556260</xdr:colOff>
      <xdr:row>10</xdr:row>
      <xdr:rowOff>76200</xdr:rowOff>
    </xdr:to>
    <xdr:sp macro="" textlink="">
      <xdr:nvSpPr>
        <xdr:cNvPr id="4" name="TextBox 3"/>
        <xdr:cNvSpPr txBox="1"/>
      </xdr:nvSpPr>
      <xdr:spPr>
        <a:xfrm>
          <a:off x="1828800" y="967740"/>
          <a:ext cx="2994660" cy="11734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Until the capacity reduction gets to 30, there is no decrease in total cost (because there is still excess capacity).  When the reduction is 50, there is no feasible solution because the capacity is not sufficient to meet demand.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35"/>
  <sheetViews>
    <sheetView tabSelected="1" workbookViewId="0"/>
  </sheetViews>
  <sheetFormatPr defaultColWidth="9.109375" defaultRowHeight="14.4" x14ac:dyDescent="0.3"/>
  <cols>
    <col min="1" max="1" width="10.6640625" style="2" customWidth="1"/>
    <col min="2" max="2" width="15.88671875" style="2" customWidth="1"/>
    <col min="3" max="7" width="9.109375" style="2"/>
    <col min="8" max="8" width="13.5546875" style="2" customWidth="1"/>
    <col min="9" max="9" width="9.44140625" style="2" customWidth="1"/>
    <col min="10" max="12" width="9.109375" style="2"/>
    <col min="13" max="13" width="12.109375" style="2" customWidth="1"/>
    <col min="14" max="16384" width="9.109375" style="2"/>
  </cols>
  <sheetData>
    <row r="1" spans="1:14" x14ac:dyDescent="0.3">
      <c r="A1" s="1" t="s">
        <v>54</v>
      </c>
      <c r="M1" s="1" t="s">
        <v>28</v>
      </c>
    </row>
    <row r="2" spans="1:14" x14ac:dyDescent="0.3">
      <c r="M2" s="3" t="s">
        <v>29</v>
      </c>
      <c r="N2" s="3" t="s">
        <v>30</v>
      </c>
    </row>
    <row r="3" spans="1:14" x14ac:dyDescent="0.3">
      <c r="A3" s="2" t="s">
        <v>0</v>
      </c>
      <c r="M3" s="3" t="s">
        <v>31</v>
      </c>
      <c r="N3" s="3" t="s">
        <v>32</v>
      </c>
    </row>
    <row r="4" spans="1:14" x14ac:dyDescent="0.3">
      <c r="C4" s="2" t="s">
        <v>1</v>
      </c>
      <c r="J4" s="4" t="s">
        <v>17</v>
      </c>
      <c r="M4" s="3" t="s">
        <v>33</v>
      </c>
      <c r="N4" s="3" t="s">
        <v>34</v>
      </c>
    </row>
    <row r="5" spans="1:14" x14ac:dyDescent="0.3">
      <c r="C5" s="5" t="s">
        <v>2</v>
      </c>
      <c r="D5" s="5" t="s">
        <v>3</v>
      </c>
      <c r="E5" s="5" t="s">
        <v>4</v>
      </c>
      <c r="F5" s="5" t="s">
        <v>5</v>
      </c>
      <c r="G5" s="5" t="s">
        <v>6</v>
      </c>
      <c r="H5" s="5" t="s">
        <v>7</v>
      </c>
      <c r="J5" s="2" t="s">
        <v>18</v>
      </c>
      <c r="K5" s="6" t="s">
        <v>19</v>
      </c>
      <c r="M5" s="7" t="s">
        <v>35</v>
      </c>
      <c r="N5" s="7" t="s">
        <v>36</v>
      </c>
    </row>
    <row r="6" spans="1:14" x14ac:dyDescent="0.3">
      <c r="A6" s="2" t="s">
        <v>8</v>
      </c>
      <c r="B6" s="2" t="s">
        <v>2</v>
      </c>
      <c r="C6" s="8"/>
      <c r="D6" s="8"/>
      <c r="E6" s="9">
        <v>8</v>
      </c>
      <c r="F6" s="9">
        <v>13</v>
      </c>
      <c r="G6" s="9">
        <v>25</v>
      </c>
      <c r="H6" s="9">
        <v>28</v>
      </c>
      <c r="J6" s="2" t="s">
        <v>2</v>
      </c>
      <c r="K6" s="10">
        <v>1</v>
      </c>
      <c r="M6" s="3" t="s">
        <v>37</v>
      </c>
      <c r="N6" s="3" t="s">
        <v>38</v>
      </c>
    </row>
    <row r="7" spans="1:14" x14ac:dyDescent="0.3">
      <c r="B7" s="2" t="s">
        <v>3</v>
      </c>
      <c r="C7" s="8"/>
      <c r="D7" s="8"/>
      <c r="E7" s="9">
        <v>15</v>
      </c>
      <c r="F7" s="9">
        <v>12</v>
      </c>
      <c r="G7" s="9">
        <v>26</v>
      </c>
      <c r="H7" s="9">
        <v>25</v>
      </c>
      <c r="J7" s="2" t="s">
        <v>3</v>
      </c>
      <c r="K7" s="10">
        <v>2</v>
      </c>
      <c r="M7" s="3" t="s">
        <v>39</v>
      </c>
      <c r="N7" s="3" t="s">
        <v>40</v>
      </c>
    </row>
    <row r="8" spans="1:14" x14ac:dyDescent="0.3">
      <c r="B8" s="2" t="s">
        <v>4</v>
      </c>
      <c r="C8" s="8"/>
      <c r="D8" s="8"/>
      <c r="E8" s="9"/>
      <c r="F8" s="9">
        <v>6</v>
      </c>
      <c r="G8" s="9">
        <v>16</v>
      </c>
      <c r="H8" s="9">
        <v>17</v>
      </c>
      <c r="J8" s="2" t="s">
        <v>4</v>
      </c>
      <c r="K8" s="10">
        <v>3</v>
      </c>
      <c r="M8" s="3" t="s">
        <v>41</v>
      </c>
      <c r="N8" s="3" t="s">
        <v>42</v>
      </c>
    </row>
    <row r="9" spans="1:14" x14ac:dyDescent="0.3">
      <c r="B9" s="2" t="s">
        <v>5</v>
      </c>
      <c r="C9" s="8"/>
      <c r="D9" s="8"/>
      <c r="E9" s="9">
        <v>6</v>
      </c>
      <c r="F9" s="9"/>
      <c r="G9" s="9">
        <v>14</v>
      </c>
      <c r="H9" s="9">
        <v>16</v>
      </c>
      <c r="J9" s="2" t="s">
        <v>5</v>
      </c>
      <c r="K9" s="10">
        <v>4</v>
      </c>
      <c r="M9" s="3" t="s">
        <v>43</v>
      </c>
      <c r="N9" s="3" t="s">
        <v>44</v>
      </c>
    </row>
    <row r="10" spans="1:14" x14ac:dyDescent="0.3">
      <c r="B10" s="2" t="s">
        <v>6</v>
      </c>
      <c r="C10" s="9"/>
      <c r="D10" s="9"/>
      <c r="E10" s="9"/>
      <c r="F10" s="9"/>
      <c r="G10" s="8"/>
      <c r="H10" s="8"/>
      <c r="I10" s="10"/>
      <c r="J10" s="2" t="s">
        <v>6</v>
      </c>
      <c r="K10" s="10">
        <v>5</v>
      </c>
      <c r="M10" s="3" t="s">
        <v>45</v>
      </c>
      <c r="N10" s="3" t="s">
        <v>46</v>
      </c>
    </row>
    <row r="11" spans="1:14" x14ac:dyDescent="0.3">
      <c r="B11" s="2" t="s">
        <v>7</v>
      </c>
      <c r="C11" s="9"/>
      <c r="D11" s="9"/>
      <c r="E11" s="9"/>
      <c r="F11" s="9"/>
      <c r="G11" s="8"/>
      <c r="H11" s="8"/>
      <c r="I11" s="10"/>
      <c r="J11" s="2" t="s">
        <v>7</v>
      </c>
      <c r="K11" s="10">
        <v>6</v>
      </c>
      <c r="M11" s="3" t="s">
        <v>47</v>
      </c>
      <c r="N11" s="3" t="s">
        <v>48</v>
      </c>
    </row>
    <row r="12" spans="1:14" x14ac:dyDescent="0.3">
      <c r="C12" s="11"/>
      <c r="D12" s="11"/>
      <c r="E12" s="11"/>
      <c r="F12" s="11"/>
      <c r="I12" s="10"/>
      <c r="M12" s="3" t="s">
        <v>49</v>
      </c>
      <c r="N12" s="3" t="s">
        <v>50</v>
      </c>
    </row>
    <row r="13" spans="1:14" x14ac:dyDescent="0.3">
      <c r="A13" s="2" t="s">
        <v>11</v>
      </c>
      <c r="F13" s="2" t="s">
        <v>16</v>
      </c>
    </row>
    <row r="14" spans="1:14" x14ac:dyDescent="0.3">
      <c r="A14" s="5" t="s">
        <v>12</v>
      </c>
      <c r="B14" s="5" t="s">
        <v>13</v>
      </c>
      <c r="C14" s="5" t="s">
        <v>14</v>
      </c>
      <c r="D14" s="5" t="s">
        <v>15</v>
      </c>
      <c r="E14" s="5"/>
      <c r="F14" s="4" t="s">
        <v>18</v>
      </c>
      <c r="G14" s="5" t="s">
        <v>19</v>
      </c>
      <c r="H14" s="5" t="s">
        <v>20</v>
      </c>
      <c r="J14" s="5" t="s">
        <v>21</v>
      </c>
      <c r="M14" s="1"/>
    </row>
    <row r="15" spans="1:14" x14ac:dyDescent="0.3">
      <c r="A15" s="2">
        <v>1</v>
      </c>
      <c r="B15" s="2">
        <v>3</v>
      </c>
      <c r="C15" s="2">
        <f>INDEX(CostMatrix,A15,B15)</f>
        <v>8</v>
      </c>
      <c r="D15" s="12">
        <v>130</v>
      </c>
      <c r="F15" s="2" t="s">
        <v>2</v>
      </c>
      <c r="G15" s="2">
        <v>1</v>
      </c>
      <c r="H15" s="2">
        <f>SUMIF(Origins1,G15,Flows1)</f>
        <v>130</v>
      </c>
      <c r="I15" s="13" t="s">
        <v>22</v>
      </c>
      <c r="J15" s="8">
        <v>150</v>
      </c>
      <c r="M15" s="4"/>
      <c r="N15" s="14"/>
    </row>
    <row r="16" spans="1:14" x14ac:dyDescent="0.3">
      <c r="A16" s="2">
        <v>1</v>
      </c>
      <c r="B16" s="2">
        <v>4</v>
      </c>
      <c r="C16" s="2">
        <f t="shared" ref="C16:C28" si="0">INDEX(CostMatrix,A16,B16)</f>
        <v>13</v>
      </c>
      <c r="D16" s="12">
        <v>0</v>
      </c>
      <c r="F16" s="2" t="s">
        <v>3</v>
      </c>
      <c r="G16" s="2">
        <v>2</v>
      </c>
      <c r="H16" s="2">
        <f>SUMIF(Origins1,G16,Flows1)</f>
        <v>130</v>
      </c>
      <c r="I16" s="13" t="s">
        <v>22</v>
      </c>
      <c r="J16" s="8">
        <v>200</v>
      </c>
      <c r="M16" s="4"/>
      <c r="N16" s="14"/>
    </row>
    <row r="17" spans="1:14" x14ac:dyDescent="0.3">
      <c r="A17" s="2">
        <v>1</v>
      </c>
      <c r="B17" s="2">
        <v>5</v>
      </c>
      <c r="C17" s="2">
        <f t="shared" si="0"/>
        <v>25</v>
      </c>
      <c r="D17" s="12">
        <v>0</v>
      </c>
      <c r="F17" s="2" t="s">
        <v>4</v>
      </c>
      <c r="G17" s="2">
        <v>3</v>
      </c>
      <c r="H17" s="2">
        <f>SUMIF(Origins1,G17,Flows1)-SUMIF(Dests1,G17,Flows1)</f>
        <v>0</v>
      </c>
      <c r="I17" s="13" t="s">
        <v>9</v>
      </c>
      <c r="J17" s="2">
        <v>0</v>
      </c>
      <c r="M17" s="4"/>
      <c r="N17" s="14"/>
    </row>
    <row r="18" spans="1:14" x14ac:dyDescent="0.3">
      <c r="A18" s="2">
        <v>1</v>
      </c>
      <c r="B18" s="2">
        <v>6</v>
      </c>
      <c r="C18" s="2">
        <f t="shared" si="0"/>
        <v>28</v>
      </c>
      <c r="D18" s="12">
        <v>0</v>
      </c>
      <c r="F18" s="2" t="s">
        <v>5</v>
      </c>
      <c r="G18" s="2">
        <v>4</v>
      </c>
      <c r="H18" s="2">
        <f>SUMIF(Origins1,G18,Flows1)-SUMIF(Dests1,G18,Flows1)</f>
        <v>0</v>
      </c>
      <c r="I18" s="13" t="s">
        <v>9</v>
      </c>
      <c r="J18" s="2">
        <v>0</v>
      </c>
      <c r="M18" s="4"/>
      <c r="N18" s="14"/>
    </row>
    <row r="19" spans="1:14" x14ac:dyDescent="0.3">
      <c r="A19" s="2">
        <v>2</v>
      </c>
      <c r="B19" s="2">
        <v>3</v>
      </c>
      <c r="C19" s="2">
        <f t="shared" si="0"/>
        <v>15</v>
      </c>
      <c r="D19" s="12">
        <v>0</v>
      </c>
      <c r="F19" s="2" t="s">
        <v>6</v>
      </c>
      <c r="G19" s="2">
        <v>5</v>
      </c>
      <c r="H19" s="2">
        <f>SUMIF(Dests1,G19,Flows1)</f>
        <v>130</v>
      </c>
      <c r="I19" s="13" t="s">
        <v>9</v>
      </c>
      <c r="J19" s="8">
        <v>130</v>
      </c>
      <c r="M19" s="4"/>
      <c r="N19" s="14"/>
    </row>
    <row r="20" spans="1:14" x14ac:dyDescent="0.3">
      <c r="A20" s="2">
        <v>2</v>
      </c>
      <c r="B20" s="2">
        <v>4</v>
      </c>
      <c r="C20" s="2">
        <f t="shared" si="0"/>
        <v>12</v>
      </c>
      <c r="D20" s="12">
        <v>0</v>
      </c>
      <c r="F20" s="15" t="s">
        <v>7</v>
      </c>
      <c r="G20" s="15">
        <v>6</v>
      </c>
      <c r="H20" s="15">
        <f>SUMIF(Dests1,G20,Flows1)</f>
        <v>130</v>
      </c>
      <c r="I20" s="16" t="s">
        <v>9</v>
      </c>
      <c r="J20" s="8">
        <v>130</v>
      </c>
      <c r="M20" s="4"/>
      <c r="N20" s="14"/>
    </row>
    <row r="21" spans="1:14" x14ac:dyDescent="0.3">
      <c r="A21" s="2">
        <v>2</v>
      </c>
      <c r="B21" s="2">
        <v>5</v>
      </c>
      <c r="C21" s="2">
        <f t="shared" si="0"/>
        <v>26</v>
      </c>
      <c r="D21" s="12">
        <v>0</v>
      </c>
      <c r="F21" s="17"/>
      <c r="G21" s="17"/>
      <c r="H21" s="17"/>
      <c r="I21" s="17"/>
      <c r="J21" s="15"/>
      <c r="M21" s="4"/>
      <c r="N21" s="14"/>
    </row>
    <row r="22" spans="1:14" x14ac:dyDescent="0.3">
      <c r="A22" s="2">
        <v>2</v>
      </c>
      <c r="B22" s="2">
        <v>6</v>
      </c>
      <c r="C22" s="2">
        <f t="shared" si="0"/>
        <v>25</v>
      </c>
      <c r="D22" s="12">
        <v>130</v>
      </c>
      <c r="F22" s="17"/>
      <c r="G22" s="17"/>
      <c r="H22" s="17"/>
      <c r="I22" s="17"/>
      <c r="J22" s="15"/>
      <c r="M22" s="4"/>
      <c r="N22" s="14"/>
    </row>
    <row r="23" spans="1:14" x14ac:dyDescent="0.3">
      <c r="A23" s="2">
        <v>3</v>
      </c>
      <c r="B23" s="2">
        <v>4</v>
      </c>
      <c r="C23" s="2">
        <f t="shared" si="0"/>
        <v>6</v>
      </c>
      <c r="D23" s="12">
        <v>0</v>
      </c>
      <c r="F23" s="17"/>
      <c r="G23" s="17"/>
      <c r="H23" s="17"/>
      <c r="I23" s="17"/>
      <c r="J23" s="15"/>
      <c r="M23" s="4"/>
      <c r="N23" s="14"/>
    </row>
    <row r="24" spans="1:14" x14ac:dyDescent="0.3">
      <c r="A24" s="2">
        <v>3</v>
      </c>
      <c r="B24" s="2">
        <v>5</v>
      </c>
      <c r="C24" s="2">
        <f t="shared" si="0"/>
        <v>16</v>
      </c>
      <c r="D24" s="12">
        <v>130</v>
      </c>
      <c r="F24" s="17"/>
      <c r="G24" s="17"/>
      <c r="H24" s="17"/>
      <c r="I24" s="17"/>
      <c r="J24" s="15"/>
      <c r="M24" s="4"/>
      <c r="N24" s="14"/>
    </row>
    <row r="25" spans="1:14" x14ac:dyDescent="0.3">
      <c r="A25" s="2">
        <v>3</v>
      </c>
      <c r="B25" s="2">
        <v>6</v>
      </c>
      <c r="C25" s="2">
        <f t="shared" si="0"/>
        <v>17</v>
      </c>
      <c r="D25" s="12">
        <v>0</v>
      </c>
      <c r="J25" s="15"/>
      <c r="M25" s="4"/>
      <c r="N25" s="14"/>
    </row>
    <row r="26" spans="1:14" x14ac:dyDescent="0.3">
      <c r="A26" s="2">
        <v>4</v>
      </c>
      <c r="B26" s="2">
        <v>3</v>
      </c>
      <c r="C26" s="2">
        <f t="shared" si="0"/>
        <v>6</v>
      </c>
      <c r="D26" s="12">
        <v>0</v>
      </c>
      <c r="M26" s="4"/>
      <c r="N26" s="14"/>
    </row>
    <row r="27" spans="1:14" x14ac:dyDescent="0.3">
      <c r="A27" s="2">
        <v>4</v>
      </c>
      <c r="B27" s="2">
        <v>5</v>
      </c>
      <c r="C27" s="2">
        <f t="shared" si="0"/>
        <v>14</v>
      </c>
      <c r="D27" s="12">
        <v>0</v>
      </c>
      <c r="M27" s="4"/>
      <c r="N27" s="14"/>
    </row>
    <row r="28" spans="1:14" x14ac:dyDescent="0.3">
      <c r="A28" s="2">
        <v>4</v>
      </c>
      <c r="B28" s="2">
        <v>6</v>
      </c>
      <c r="C28" s="2">
        <f t="shared" si="0"/>
        <v>16</v>
      </c>
      <c r="D28" s="12">
        <v>0</v>
      </c>
      <c r="M28" s="4"/>
      <c r="N28" s="14"/>
    </row>
    <row r="29" spans="1:14" x14ac:dyDescent="0.3">
      <c r="M29" s="4"/>
      <c r="N29" s="14"/>
    </row>
    <row r="30" spans="1:14" x14ac:dyDescent="0.3">
      <c r="A30" s="2" t="s">
        <v>10</v>
      </c>
      <c r="B30" s="18">
        <f>SUMPRODUCT(C15:C28,D15:D28)</f>
        <v>6370</v>
      </c>
      <c r="M30" s="4"/>
      <c r="N30" s="14"/>
    </row>
    <row r="31" spans="1:14" x14ac:dyDescent="0.3">
      <c r="M31" s="4"/>
      <c r="N31" s="14"/>
    </row>
    <row r="32" spans="1:14" x14ac:dyDescent="0.3">
      <c r="M32" s="4"/>
      <c r="N32" s="14"/>
    </row>
    <row r="33" spans="13:14" x14ac:dyDescent="0.3">
      <c r="M33" s="4"/>
      <c r="N33" s="14"/>
    </row>
    <row r="34" spans="13:14" x14ac:dyDescent="0.3">
      <c r="M34" s="4"/>
      <c r="N34" s="14"/>
    </row>
    <row r="35" spans="13:14" x14ac:dyDescent="0.3">
      <c r="M35" s="4"/>
      <c r="N35" s="14"/>
    </row>
  </sheetData>
  <phoneticPr fontId="0" type="noConversion"/>
  <printOptions headings="1" gridLines="1"/>
  <pageMargins left="0.75" right="0.75" top="1" bottom="1" header="0.5" footer="0.5"/>
  <pageSetup scale="84" orientation="portrait" horizontalDpi="300" verticalDpi="300" r:id="rId1"/>
  <headerFooter alignWithMargins="0">
    <oddFooter>&amp;CProblem 4.25</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P30"/>
  <sheetViews>
    <sheetView workbookViewId="0"/>
  </sheetViews>
  <sheetFormatPr defaultColWidth="9.109375" defaultRowHeight="14.4" x14ac:dyDescent="0.3"/>
  <cols>
    <col min="1" max="1" width="10.6640625" style="2" customWidth="1"/>
    <col min="2" max="2" width="15.88671875" style="2" customWidth="1"/>
    <col min="3" max="7" width="9.109375" style="2"/>
    <col min="8" max="8" width="13.5546875" style="2" customWidth="1"/>
    <col min="9" max="9" width="9.44140625" style="2" customWidth="1"/>
    <col min="10" max="16384" width="9.109375" style="2"/>
  </cols>
  <sheetData>
    <row r="1" spans="1:16" x14ac:dyDescent="0.3">
      <c r="A1" s="1" t="s">
        <v>54</v>
      </c>
      <c r="O1" s="1"/>
    </row>
    <row r="2" spans="1:16" x14ac:dyDescent="0.3">
      <c r="O2" s="4"/>
      <c r="P2" s="14"/>
    </row>
    <row r="3" spans="1:16" x14ac:dyDescent="0.3">
      <c r="A3" s="2" t="s">
        <v>0</v>
      </c>
      <c r="O3" s="4"/>
      <c r="P3" s="14"/>
    </row>
    <row r="4" spans="1:16" x14ac:dyDescent="0.3">
      <c r="E4" s="2" t="s">
        <v>1</v>
      </c>
      <c r="J4" s="4" t="s">
        <v>17</v>
      </c>
      <c r="O4" s="4"/>
      <c r="P4" s="14"/>
    </row>
    <row r="5" spans="1:16" x14ac:dyDescent="0.3">
      <c r="C5" s="2" t="s">
        <v>2</v>
      </c>
      <c r="D5" s="2" t="s">
        <v>3</v>
      </c>
      <c r="E5" s="5" t="s">
        <v>4</v>
      </c>
      <c r="F5" s="5" t="s">
        <v>5</v>
      </c>
      <c r="G5" s="5" t="s">
        <v>6</v>
      </c>
      <c r="H5" s="5" t="s">
        <v>7</v>
      </c>
      <c r="J5" s="2" t="s">
        <v>18</v>
      </c>
      <c r="K5" s="6" t="s">
        <v>19</v>
      </c>
      <c r="N5" s="5"/>
      <c r="O5" s="4"/>
      <c r="P5" s="14"/>
    </row>
    <row r="6" spans="1:16" x14ac:dyDescent="0.3">
      <c r="A6" s="2" t="s">
        <v>8</v>
      </c>
      <c r="B6" s="2" t="s">
        <v>2</v>
      </c>
      <c r="C6" s="8"/>
      <c r="D6" s="8"/>
      <c r="E6" s="9">
        <v>8</v>
      </c>
      <c r="F6" s="9">
        <v>13</v>
      </c>
      <c r="G6" s="9">
        <v>25</v>
      </c>
      <c r="H6" s="9">
        <v>28</v>
      </c>
      <c r="J6" s="2" t="s">
        <v>2</v>
      </c>
      <c r="K6" s="10">
        <v>1</v>
      </c>
      <c r="O6" s="4"/>
      <c r="P6" s="14"/>
    </row>
    <row r="7" spans="1:16" x14ac:dyDescent="0.3">
      <c r="B7" s="2" t="s">
        <v>3</v>
      </c>
      <c r="C7" s="8"/>
      <c r="D7" s="8"/>
      <c r="E7" s="9">
        <v>15</v>
      </c>
      <c r="F7" s="9">
        <v>12</v>
      </c>
      <c r="G7" s="9">
        <v>26</v>
      </c>
      <c r="H7" s="9">
        <v>25</v>
      </c>
      <c r="J7" s="2" t="s">
        <v>3</v>
      </c>
      <c r="K7" s="10">
        <v>2</v>
      </c>
      <c r="O7" s="4"/>
      <c r="P7" s="14"/>
    </row>
    <row r="8" spans="1:16" x14ac:dyDescent="0.3">
      <c r="B8" s="2" t="s">
        <v>4</v>
      </c>
      <c r="C8" s="8"/>
      <c r="D8" s="8"/>
      <c r="E8" s="9"/>
      <c r="F8" s="9">
        <v>6</v>
      </c>
      <c r="G8" s="9">
        <v>16</v>
      </c>
      <c r="H8" s="9">
        <v>17</v>
      </c>
      <c r="J8" s="2" t="s">
        <v>4</v>
      </c>
      <c r="K8" s="10">
        <v>3</v>
      </c>
      <c r="O8" s="4"/>
      <c r="P8" s="14"/>
    </row>
    <row r="9" spans="1:16" x14ac:dyDescent="0.3">
      <c r="B9" s="2" t="s">
        <v>5</v>
      </c>
      <c r="C9" s="8"/>
      <c r="D9" s="8"/>
      <c r="E9" s="9">
        <v>6</v>
      </c>
      <c r="F9" s="9"/>
      <c r="G9" s="9">
        <v>14</v>
      </c>
      <c r="H9" s="9">
        <v>16</v>
      </c>
      <c r="J9" s="2" t="s">
        <v>5</v>
      </c>
      <c r="K9" s="10">
        <v>4</v>
      </c>
      <c r="O9" s="4"/>
      <c r="P9" s="14"/>
    </row>
    <row r="10" spans="1:16" x14ac:dyDescent="0.3">
      <c r="B10" s="2" t="s">
        <v>6</v>
      </c>
      <c r="C10" s="9"/>
      <c r="D10" s="9"/>
      <c r="E10" s="9"/>
      <c r="F10" s="9"/>
      <c r="G10" s="8"/>
      <c r="H10" s="8"/>
      <c r="I10" s="10"/>
      <c r="J10" s="2" t="s">
        <v>6</v>
      </c>
      <c r="K10" s="10">
        <v>5</v>
      </c>
      <c r="O10" s="4"/>
      <c r="P10" s="14"/>
    </row>
    <row r="11" spans="1:16" x14ac:dyDescent="0.3">
      <c r="B11" s="2" t="s">
        <v>7</v>
      </c>
      <c r="C11" s="9"/>
      <c r="D11" s="9"/>
      <c r="E11" s="9"/>
      <c r="F11" s="9"/>
      <c r="G11" s="8"/>
      <c r="H11" s="8"/>
      <c r="I11" s="10"/>
      <c r="J11" s="2" t="s">
        <v>7</v>
      </c>
      <c r="K11" s="10">
        <v>6</v>
      </c>
      <c r="O11" s="4"/>
      <c r="P11" s="14"/>
    </row>
    <row r="12" spans="1:16" x14ac:dyDescent="0.3">
      <c r="C12" s="11"/>
      <c r="D12" s="11"/>
      <c r="E12" s="11"/>
      <c r="F12" s="11"/>
      <c r="I12" s="10"/>
      <c r="O12" s="4"/>
      <c r="P12" s="14"/>
    </row>
    <row r="13" spans="1:16" x14ac:dyDescent="0.3">
      <c r="A13" s="2" t="s">
        <v>11</v>
      </c>
      <c r="F13" s="2" t="s">
        <v>16</v>
      </c>
      <c r="O13" s="4"/>
      <c r="P13" s="14"/>
    </row>
    <row r="14" spans="1:16" x14ac:dyDescent="0.3">
      <c r="A14" s="5" t="s">
        <v>12</v>
      </c>
      <c r="B14" s="5" t="s">
        <v>13</v>
      </c>
      <c r="C14" s="5" t="s">
        <v>14</v>
      </c>
      <c r="D14" s="5" t="s">
        <v>15</v>
      </c>
      <c r="E14" s="5"/>
      <c r="F14" s="4" t="s">
        <v>18</v>
      </c>
      <c r="G14" s="5" t="s">
        <v>19</v>
      </c>
      <c r="H14" s="5" t="s">
        <v>20</v>
      </c>
      <c r="J14" s="5" t="s">
        <v>21</v>
      </c>
      <c r="L14" s="2" t="s">
        <v>23</v>
      </c>
      <c r="O14" s="4"/>
      <c r="P14" s="14"/>
    </row>
    <row r="15" spans="1:16" x14ac:dyDescent="0.3">
      <c r="A15" s="2">
        <v>1</v>
      </c>
      <c r="B15" s="2">
        <v>3</v>
      </c>
      <c r="C15" s="2">
        <f t="shared" ref="C15:C28" si="0">INDEX(CostMatrix,A15,B15)</f>
        <v>8</v>
      </c>
      <c r="D15" s="12">
        <v>130</v>
      </c>
      <c r="F15" s="2" t="s">
        <v>2</v>
      </c>
      <c r="G15" s="2">
        <v>1</v>
      </c>
      <c r="H15" s="2">
        <f>SUMIF($A$15:$A$28,G15,$D$15:$D$28)</f>
        <v>130</v>
      </c>
      <c r="I15" s="13" t="s">
        <v>22</v>
      </c>
      <c r="J15" s="28">
        <f>'Part a'!J15-CapRed</f>
        <v>150</v>
      </c>
      <c r="L15" s="2">
        <v>0</v>
      </c>
      <c r="O15" s="4"/>
      <c r="P15" s="14"/>
    </row>
    <row r="16" spans="1:16" x14ac:dyDescent="0.3">
      <c r="A16" s="2">
        <v>1</v>
      </c>
      <c r="B16" s="2">
        <v>4</v>
      </c>
      <c r="C16" s="2">
        <f t="shared" si="0"/>
        <v>13</v>
      </c>
      <c r="D16" s="12">
        <v>0</v>
      </c>
      <c r="F16" s="2" t="s">
        <v>3</v>
      </c>
      <c r="G16" s="2">
        <v>2</v>
      </c>
      <c r="H16" s="2">
        <f>SUMIF($A$15:$A$28,G16,$D$15:$D$28)</f>
        <v>130</v>
      </c>
      <c r="I16" s="13" t="s">
        <v>22</v>
      </c>
      <c r="J16" s="28">
        <f>'Part a'!J16-CapRed</f>
        <v>200</v>
      </c>
      <c r="O16" s="4"/>
      <c r="P16" s="14"/>
    </row>
    <row r="17" spans="1:16" x14ac:dyDescent="0.3">
      <c r="A17" s="2">
        <v>1</v>
      </c>
      <c r="B17" s="2">
        <v>5</v>
      </c>
      <c r="C17" s="2">
        <f t="shared" si="0"/>
        <v>25</v>
      </c>
      <c r="D17" s="12">
        <v>0</v>
      </c>
      <c r="F17" s="2" t="s">
        <v>4</v>
      </c>
      <c r="G17" s="2">
        <v>3</v>
      </c>
      <c r="H17" s="2">
        <f>SUMIF($A$15:$A$28,G17,$D$15:$D$28)-SUMIF($B$15:$B$28,G17,$D$15:$D$28)</f>
        <v>0</v>
      </c>
      <c r="I17" s="13" t="s">
        <v>9</v>
      </c>
      <c r="J17" s="29">
        <v>0</v>
      </c>
      <c r="O17" s="4"/>
      <c r="P17" s="14"/>
    </row>
    <row r="18" spans="1:16" x14ac:dyDescent="0.3">
      <c r="A18" s="2">
        <v>1</v>
      </c>
      <c r="B18" s="2">
        <v>6</v>
      </c>
      <c r="C18" s="2">
        <f t="shared" si="0"/>
        <v>28</v>
      </c>
      <c r="D18" s="12">
        <v>0</v>
      </c>
      <c r="F18" s="2" t="s">
        <v>5</v>
      </c>
      <c r="G18" s="2">
        <v>4</v>
      </c>
      <c r="H18" s="2">
        <f>SUMIF($A$15:$A$28,G18,$D$15:$D$28)-SUMIF($B$15:$B$28,G18,$D$15:$D$28)</f>
        <v>0</v>
      </c>
      <c r="I18" s="13" t="s">
        <v>9</v>
      </c>
      <c r="J18" s="29">
        <v>0</v>
      </c>
      <c r="O18" s="4"/>
      <c r="P18" s="14"/>
    </row>
    <row r="19" spans="1:16" x14ac:dyDescent="0.3">
      <c r="A19" s="2">
        <v>2</v>
      </c>
      <c r="B19" s="2">
        <v>3</v>
      </c>
      <c r="C19" s="2">
        <f t="shared" si="0"/>
        <v>15</v>
      </c>
      <c r="D19" s="12">
        <v>0</v>
      </c>
      <c r="F19" s="2" t="s">
        <v>6</v>
      </c>
      <c r="G19" s="2">
        <v>5</v>
      </c>
      <c r="H19" s="2">
        <f>SUMIF($B$15:$B$28,G19,$D$15:$D$28)</f>
        <v>130</v>
      </c>
      <c r="I19" s="13" t="s">
        <v>9</v>
      </c>
      <c r="J19" s="8">
        <v>130</v>
      </c>
      <c r="O19" s="4"/>
      <c r="P19" s="14"/>
    </row>
    <row r="20" spans="1:16" x14ac:dyDescent="0.3">
      <c r="A20" s="2">
        <v>2</v>
      </c>
      <c r="B20" s="2">
        <v>4</v>
      </c>
      <c r="C20" s="2">
        <f t="shared" si="0"/>
        <v>12</v>
      </c>
      <c r="D20" s="12">
        <v>0</v>
      </c>
      <c r="F20" s="2" t="s">
        <v>7</v>
      </c>
      <c r="G20" s="2">
        <v>6</v>
      </c>
      <c r="H20" s="2">
        <f>SUMIF($B$15:$B$28,G20,$D$15:$D$28)</f>
        <v>130</v>
      </c>
      <c r="I20" s="13" t="s">
        <v>9</v>
      </c>
      <c r="J20" s="8">
        <v>130</v>
      </c>
      <c r="O20" s="4"/>
      <c r="P20" s="14"/>
    </row>
    <row r="21" spans="1:16" x14ac:dyDescent="0.3">
      <c r="A21" s="2">
        <v>2</v>
      </c>
      <c r="B21" s="2">
        <v>5</v>
      </c>
      <c r="C21" s="2">
        <f t="shared" si="0"/>
        <v>26</v>
      </c>
      <c r="D21" s="12">
        <v>0</v>
      </c>
      <c r="O21" s="4"/>
      <c r="P21" s="14"/>
    </row>
    <row r="22" spans="1:16" x14ac:dyDescent="0.3">
      <c r="A22" s="2">
        <v>2</v>
      </c>
      <c r="B22" s="2">
        <v>6</v>
      </c>
      <c r="C22" s="2">
        <f t="shared" si="0"/>
        <v>25</v>
      </c>
      <c r="D22" s="12">
        <v>130</v>
      </c>
      <c r="O22" s="4"/>
      <c r="P22" s="14"/>
    </row>
    <row r="23" spans="1:16" x14ac:dyDescent="0.3">
      <c r="A23" s="2">
        <v>3</v>
      </c>
      <c r="B23" s="2">
        <v>4</v>
      </c>
      <c r="C23" s="2">
        <f t="shared" si="0"/>
        <v>6</v>
      </c>
      <c r="D23" s="12">
        <v>0</v>
      </c>
      <c r="O23" s="4"/>
      <c r="P23" s="14"/>
    </row>
    <row r="24" spans="1:16" x14ac:dyDescent="0.3">
      <c r="A24" s="2">
        <v>3</v>
      </c>
      <c r="B24" s="2">
        <v>5</v>
      </c>
      <c r="C24" s="2">
        <f t="shared" si="0"/>
        <v>16</v>
      </c>
      <c r="D24" s="12">
        <v>130</v>
      </c>
      <c r="O24" s="4"/>
      <c r="P24" s="14"/>
    </row>
    <row r="25" spans="1:16" x14ac:dyDescent="0.3">
      <c r="A25" s="2">
        <v>3</v>
      </c>
      <c r="B25" s="2">
        <v>6</v>
      </c>
      <c r="C25" s="2">
        <f t="shared" si="0"/>
        <v>17</v>
      </c>
      <c r="D25" s="12">
        <v>0</v>
      </c>
    </row>
    <row r="26" spans="1:16" x14ac:dyDescent="0.3">
      <c r="A26" s="2">
        <v>4</v>
      </c>
      <c r="B26" s="2">
        <v>3</v>
      </c>
      <c r="C26" s="2">
        <f t="shared" si="0"/>
        <v>6</v>
      </c>
      <c r="D26" s="12">
        <v>0</v>
      </c>
    </row>
    <row r="27" spans="1:16" x14ac:dyDescent="0.3">
      <c r="A27" s="2">
        <v>4</v>
      </c>
      <c r="B27" s="2">
        <v>5</v>
      </c>
      <c r="C27" s="2">
        <f t="shared" si="0"/>
        <v>14</v>
      </c>
      <c r="D27" s="12">
        <v>0</v>
      </c>
    </row>
    <row r="28" spans="1:16" x14ac:dyDescent="0.3">
      <c r="A28" s="2">
        <v>4</v>
      </c>
      <c r="B28" s="2">
        <v>6</v>
      </c>
      <c r="C28" s="2">
        <f t="shared" si="0"/>
        <v>16</v>
      </c>
      <c r="D28" s="12">
        <v>0</v>
      </c>
    </row>
    <row r="30" spans="1:16" x14ac:dyDescent="0.3">
      <c r="A30" s="2" t="s">
        <v>10</v>
      </c>
      <c r="B30" s="18">
        <f>SUMPRODUCT(C15:C28,D15:D28)</f>
        <v>6370</v>
      </c>
    </row>
  </sheetData>
  <phoneticPr fontId="0" type="noConversion"/>
  <printOptions headings="1" gridLines="1"/>
  <pageMargins left="0.75" right="0.75" top="1" bottom="1" header="0.5" footer="0.5"/>
  <pageSetup scale="84" orientation="portrait" horizontalDpi="300" verticalDpi="300" r:id="rId1"/>
  <headerFooter alignWithMargins="0">
    <oddFooter>&amp;CProblem 4.25</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15"/>
  <sheetViews>
    <sheetView workbookViewId="0"/>
  </sheetViews>
  <sheetFormatPr defaultRowHeight="14.4" x14ac:dyDescent="0.3"/>
  <sheetData>
    <row r="1" spans="1:2" x14ac:dyDescent="0.3">
      <c r="A1">
        <v>1</v>
      </c>
    </row>
    <row r="2" spans="1:2" x14ac:dyDescent="0.3">
      <c r="A2" t="s">
        <v>24</v>
      </c>
    </row>
    <row r="3" spans="1:2" x14ac:dyDescent="0.3">
      <c r="A3">
        <v>1</v>
      </c>
    </row>
    <row r="4" spans="1:2" x14ac:dyDescent="0.3">
      <c r="A4">
        <v>0</v>
      </c>
    </row>
    <row r="5" spans="1:2" x14ac:dyDescent="0.3">
      <c r="A5">
        <v>50</v>
      </c>
    </row>
    <row r="6" spans="1:2" x14ac:dyDescent="0.3">
      <c r="A6">
        <v>10</v>
      </c>
    </row>
    <row r="8" spans="1:2" x14ac:dyDescent="0.3">
      <c r="A8" s="20"/>
      <c r="B8" s="20"/>
    </row>
    <row r="9" spans="1:2" x14ac:dyDescent="0.3">
      <c r="A9" t="s">
        <v>25</v>
      </c>
    </row>
    <row r="10" spans="1:2" x14ac:dyDescent="0.3">
      <c r="A10" t="s">
        <v>23</v>
      </c>
    </row>
    <row r="15" spans="1:2" x14ac:dyDescent="0.3">
      <c r="B15" s="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13"/>
  <sheetViews>
    <sheetView workbookViewId="0"/>
  </sheetViews>
  <sheetFormatPr defaultColWidth="9.109375" defaultRowHeight="14.4" x14ac:dyDescent="0.3"/>
  <cols>
    <col min="1" max="16384" width="9.109375" style="2"/>
  </cols>
  <sheetData>
    <row r="1" spans="1:2" x14ac:dyDescent="0.3">
      <c r="A1" s="2">
        <v>1</v>
      </c>
    </row>
    <row r="2" spans="1:2" x14ac:dyDescent="0.3">
      <c r="A2" s="2" t="s">
        <v>24</v>
      </c>
    </row>
    <row r="3" spans="1:2" x14ac:dyDescent="0.3">
      <c r="A3" s="2">
        <v>1</v>
      </c>
    </row>
    <row r="4" spans="1:2" x14ac:dyDescent="0.3">
      <c r="A4" s="2">
        <v>0</v>
      </c>
    </row>
    <row r="5" spans="1:2" x14ac:dyDescent="0.3">
      <c r="A5" s="2">
        <v>50</v>
      </c>
    </row>
    <row r="6" spans="1:2" x14ac:dyDescent="0.3">
      <c r="A6" s="2">
        <v>10</v>
      </c>
    </row>
    <row r="7" spans="1:2" x14ac:dyDescent="0.3">
      <c r="A7" s="19"/>
      <c r="B7" s="19"/>
    </row>
    <row r="8" spans="1:2" x14ac:dyDescent="0.3">
      <c r="A8" s="2" t="s">
        <v>25</v>
      </c>
    </row>
    <row r="9" spans="1:2" x14ac:dyDescent="0.3">
      <c r="A9" s="2" t="s">
        <v>26</v>
      </c>
    </row>
    <row r="13" spans="1:2" x14ac:dyDescent="0.3">
      <c r="B13" s="19"/>
    </row>
  </sheetData>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K10"/>
  <sheetViews>
    <sheetView workbookViewId="0"/>
  </sheetViews>
  <sheetFormatPr defaultRowHeight="14.4" x14ac:dyDescent="0.3"/>
  <sheetData>
    <row r="1" spans="1:11" x14ac:dyDescent="0.3">
      <c r="A1" s="1" t="s">
        <v>51</v>
      </c>
      <c r="K1" s="24" t="str">
        <f>CONCATENATE("Sensitivity of ",$K$4," to ","Capacity reduction")</f>
        <v>Sensitivity of $B$30 to Capacity reduction</v>
      </c>
    </row>
    <row r="3" spans="1:11" x14ac:dyDescent="0.3">
      <c r="A3" t="s">
        <v>52</v>
      </c>
      <c r="K3" t="s">
        <v>53</v>
      </c>
    </row>
    <row r="4" spans="1:11" ht="33" x14ac:dyDescent="0.3">
      <c r="B4" s="22" t="s">
        <v>25</v>
      </c>
      <c r="J4" s="24">
        <f>MATCH($K$4,OutputAddresses,0)</f>
        <v>1</v>
      </c>
      <c r="K4" s="23" t="s">
        <v>25</v>
      </c>
    </row>
    <row r="5" spans="1:11" x14ac:dyDescent="0.3">
      <c r="A5" s="21">
        <v>0</v>
      </c>
      <c r="B5" s="25">
        <v>6370</v>
      </c>
      <c r="K5">
        <f>INDEX(OutputValues,1,$J$4)</f>
        <v>6370</v>
      </c>
    </row>
    <row r="6" spans="1:11" x14ac:dyDescent="0.3">
      <c r="A6" s="21">
        <v>10</v>
      </c>
      <c r="B6" s="26">
        <v>6370</v>
      </c>
      <c r="K6">
        <f>INDEX(OutputValues,2,$J$4)</f>
        <v>6370</v>
      </c>
    </row>
    <row r="7" spans="1:11" x14ac:dyDescent="0.3">
      <c r="A7" s="21">
        <v>20</v>
      </c>
      <c r="B7" s="26">
        <v>6370</v>
      </c>
      <c r="K7">
        <f>INDEX(OutputValues,3,$J$4)</f>
        <v>6370</v>
      </c>
    </row>
    <row r="8" spans="1:11" x14ac:dyDescent="0.3">
      <c r="A8" s="21">
        <v>30</v>
      </c>
      <c r="B8" s="26">
        <v>6390</v>
      </c>
      <c r="K8">
        <f>INDEX(OutputValues,4,$J$4)</f>
        <v>6390</v>
      </c>
    </row>
    <row r="9" spans="1:11" x14ac:dyDescent="0.3">
      <c r="A9" s="21">
        <v>40</v>
      </c>
      <c r="B9" s="26">
        <v>6410</v>
      </c>
      <c r="K9">
        <f>INDEX(OutputValues,5,$J$4)</f>
        <v>6410</v>
      </c>
    </row>
    <row r="10" spans="1:11" x14ac:dyDescent="0.3">
      <c r="A10" s="21">
        <v>50</v>
      </c>
      <c r="B10" s="27" t="s">
        <v>27</v>
      </c>
      <c r="K10" t="str">
        <f>INDEX(OutputValues,6,$J$4)</f>
        <v>Not feasible</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Part a</vt:lpstr>
      <vt:lpstr>Part b</vt:lpstr>
      <vt:lpstr>STS_1</vt:lpstr>
      <vt:lpstr>Capacities1</vt:lpstr>
      <vt:lpstr>CapRed</vt:lpstr>
      <vt:lpstr>STS_1!ChartData</vt:lpstr>
      <vt:lpstr>'Part b'!CostMatrix</vt:lpstr>
      <vt:lpstr>CostMatrix</vt:lpstr>
      <vt:lpstr>Demands1</vt:lpstr>
      <vt:lpstr>Dests1</vt:lpstr>
      <vt:lpstr>Flows1</vt:lpstr>
      <vt:lpstr>Inflows1</vt:lpstr>
      <vt:lpstr>STS_1!InputValues</vt:lpstr>
      <vt:lpstr>NetOutflows1</vt:lpstr>
      <vt:lpstr>Origins1</vt:lpstr>
      <vt:lpstr>Outflows1</vt:lpstr>
      <vt:lpstr>STS_1!OutputAddresses</vt:lpstr>
      <vt:lpstr>STS_1!OutputValues</vt:lpstr>
      <vt:lpstr>TotCost1</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1996-04-10T13:41:18Z</cp:lastPrinted>
  <dcterms:created xsi:type="dcterms:W3CDTF">1996-04-10T13:41:06Z</dcterms:created>
  <dcterms:modified xsi:type="dcterms:W3CDTF">2014-03-10T14:17:46Z</dcterms:modified>
</cp:coreProperties>
</file>